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490" windowHeight="6930" tabRatio="732"/>
  </bookViews>
  <sheets>
    <sheet name="СВОД +" sheetId="25" r:id="rId1"/>
  </sheets>
  <definedNames>
    <definedName name="_xlnm.Print_Area" localSheetId="0">'СВОД +'!$A$1:$AH$25</definedName>
  </definedNames>
  <calcPr calcId="145621"/>
</workbook>
</file>

<file path=xl/calcChain.xml><?xml version="1.0" encoding="utf-8"?>
<calcChain xmlns="http://schemas.openxmlformats.org/spreadsheetml/2006/main">
  <c r="L9" i="25" l="1"/>
  <c r="L10" i="25"/>
  <c r="L11" i="25"/>
  <c r="L13" i="25"/>
  <c r="L14" i="25"/>
  <c r="L15" i="25"/>
  <c r="L16" i="25"/>
  <c r="L17" i="25"/>
  <c r="L18" i="25"/>
  <c r="L19" i="25"/>
  <c r="L20" i="25"/>
  <c r="L21" i="25"/>
  <c r="L22" i="25"/>
  <c r="L23" i="25"/>
  <c r="L25" i="25"/>
  <c r="J20" i="25"/>
  <c r="J23" i="25"/>
  <c r="H9" i="25"/>
  <c r="H12" i="25"/>
  <c r="H14" i="25"/>
  <c r="H15" i="25"/>
  <c r="H16" i="25"/>
  <c r="H17" i="25"/>
  <c r="H19" i="25"/>
  <c r="H20" i="25"/>
  <c r="H21" i="25"/>
  <c r="H22" i="25"/>
  <c r="H23" i="25"/>
  <c r="H24" i="25"/>
  <c r="F9" i="25"/>
  <c r="F10" i="25"/>
  <c r="F11" i="25"/>
  <c r="F12" i="25"/>
  <c r="F13" i="25"/>
  <c r="F14" i="25"/>
  <c r="F15" i="25"/>
  <c r="F17" i="25"/>
  <c r="F18" i="25"/>
  <c r="F19" i="25"/>
  <c r="F20" i="25"/>
  <c r="F21" i="25"/>
  <c r="F22" i="25"/>
  <c r="F23" i="25"/>
  <c r="F24" i="25"/>
  <c r="F25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R23" i="25" l="1"/>
  <c r="R22" i="25"/>
  <c r="R18" i="25"/>
  <c r="R12" i="25"/>
  <c r="R13" i="25"/>
  <c r="R10" i="25"/>
  <c r="R9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X9" i="25" l="1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F8" i="25" l="1"/>
  <c r="D8" i="25"/>
  <c r="AB8" i="25"/>
  <c r="X8" i="25"/>
  <c r="L8" i="25" l="1"/>
  <c r="T9" i="25"/>
  <c r="T12" i="25"/>
  <c r="T13" i="25"/>
  <c r="T14" i="25"/>
  <c r="T17" i="25"/>
  <c r="T19" i="25"/>
  <c r="T21" i="25"/>
  <c r="T22" i="25"/>
  <c r="P9" i="25"/>
  <c r="P10" i="25"/>
  <c r="AE10" i="25" s="1"/>
  <c r="P11" i="25"/>
  <c r="AE11" i="25" s="1"/>
  <c r="P12" i="25"/>
  <c r="P13" i="25"/>
  <c r="P14" i="25"/>
  <c r="P15" i="25"/>
  <c r="AE15" i="25" s="1"/>
  <c r="P16" i="25"/>
  <c r="AE16" i="25" s="1"/>
  <c r="P17" i="25"/>
  <c r="AE17" i="25" s="1"/>
  <c r="P18" i="25"/>
  <c r="AE18" i="25" s="1"/>
  <c r="P19" i="25"/>
  <c r="AE19" i="25" s="1"/>
  <c r="P20" i="25"/>
  <c r="AE20" i="25" s="1"/>
  <c r="P21" i="25"/>
  <c r="P22" i="25"/>
  <c r="P23" i="25"/>
  <c r="AE23" i="25" s="1"/>
  <c r="P24" i="25"/>
  <c r="AE24" i="25" s="1"/>
  <c r="P25" i="25"/>
  <c r="AE25" i="25" s="1"/>
  <c r="P8" i="25"/>
  <c r="AE8" i="25" s="1"/>
  <c r="N10" i="25"/>
  <c r="N12" i="25"/>
  <c r="N16" i="25"/>
  <c r="N20" i="25"/>
  <c r="N22" i="25"/>
  <c r="N24" i="25"/>
  <c r="N25" i="25"/>
  <c r="AE14" i="25" l="1"/>
  <c r="AE21" i="25"/>
  <c r="AE13" i="25"/>
  <c r="AE12" i="25"/>
  <c r="AE22" i="25"/>
  <c r="AE9" i="25"/>
  <c r="Z9" i="25"/>
  <c r="AC9" i="25" s="1"/>
  <c r="Z21" i="25"/>
  <c r="AC21" i="25" s="1"/>
  <c r="Z8" i="25"/>
  <c r="AG8" i="25" s="1"/>
  <c r="Z19" i="25"/>
  <c r="AC19" i="25" s="1"/>
  <c r="Z23" i="25"/>
  <c r="AC23" i="25" s="1"/>
  <c r="Z15" i="25"/>
  <c r="AC15" i="25" s="1"/>
  <c r="Z11" i="25"/>
  <c r="AC11" i="25" s="1"/>
  <c r="Z18" i="25"/>
  <c r="AC18" i="25" s="1"/>
  <c r="Z10" i="25"/>
  <c r="AC10" i="25" s="1"/>
  <c r="Z22" i="25"/>
  <c r="AC22" i="25" s="1"/>
  <c r="Z16" i="25"/>
  <c r="AC16" i="25" s="1"/>
  <c r="Z14" i="25"/>
  <c r="AC14" i="25" s="1"/>
  <c r="Z17" i="25"/>
  <c r="AC17" i="25" s="1"/>
  <c r="Z13" i="25"/>
  <c r="AC13" i="25" s="1"/>
  <c r="Z24" i="25"/>
  <c r="AC24" i="25" s="1"/>
  <c r="Z12" i="25"/>
  <c r="AC12" i="25" s="1"/>
  <c r="Z25" i="25"/>
  <c r="AC25" i="25" s="1"/>
  <c r="Z20" i="25"/>
  <c r="AC20" i="25" s="1"/>
  <c r="AG13" i="25" l="1"/>
  <c r="AG9" i="25"/>
  <c r="AG14" i="25"/>
  <c r="AG12" i="25"/>
  <c r="AG18" i="25"/>
  <c r="AG17" i="25"/>
  <c r="AG15" i="25"/>
  <c r="AG16" i="25"/>
  <c r="AG21" i="25"/>
  <c r="AG22" i="25"/>
  <c r="AG25" i="25"/>
  <c r="AG23" i="25"/>
  <c r="AG20" i="25"/>
  <c r="AC8" i="25"/>
  <c r="AG11" i="25"/>
  <c r="AG10" i="25"/>
  <c r="AG19" i="25"/>
  <c r="AG24" i="25"/>
</calcChain>
</file>

<file path=xl/sharedStrings.xml><?xml version="1.0" encoding="utf-8"?>
<sst xmlns="http://schemas.openxmlformats.org/spreadsheetml/2006/main" count="73" uniqueCount="44">
  <si>
    <t>Наименование муниципального района(городского округа) Ленинградской области</t>
  </si>
  <si>
    <t>№ п/п</t>
  </si>
  <si>
    <t>Гатчинский муниципальный район</t>
  </si>
  <si>
    <t>Сводный показатель энергоэффективности</t>
  </si>
  <si>
    <t>Место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</si>
  <si>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</si>
  <si>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</si>
  <si>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</si>
  <si>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</si>
  <si>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</si>
  <si>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</si>
  <si>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</si>
  <si>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</si>
  <si>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</si>
  <si>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</si>
  <si>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</si>
  <si>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</si>
  <si>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</si>
  <si>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</si>
  <si>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</si>
  <si>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</si>
  <si>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</si>
  <si>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Значения ранговых показателей энергоэффективности МР (ГО) ЛО</t>
  </si>
  <si>
    <t>Количество баллов</t>
  </si>
  <si>
    <t>Сумма баллов по показателям реализации организационных мероприятий</t>
  </si>
  <si>
    <t>Место МР (ГО) ЛО по показателям реализации организационных мероприятий</t>
  </si>
  <si>
    <t>Сумма баллов по показателям реализации технических мероприятий</t>
  </si>
  <si>
    <t>Место МР (ГО) ЛО по показателям реализации технических мероприятий</t>
  </si>
  <si>
    <t>15</t>
  </si>
  <si>
    <t xml:space="preserve">Доля фактического финансирования муниципальной программы (подпрограммы) в
области энергосбережения и повышения энергоэффективности МР (ГО) ЛО за счёт
средств местного бюджета в общем объёме годового бюджета МР (ГО) ЛО
</t>
  </si>
  <si>
    <t>Наличие фактического финансирования мероприятий в области энергосбережения и повышения энергоэффективности муниципальных учреждений МР (ГО) ЛО в общем объеме годового финансирования муниципальных программ</t>
  </si>
  <si>
    <t>Количество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ЛО, поселениями МР ЛО и МУ ЛО, подведомственными администрации МР (ГО) ЛО или поселению МР ЛО, в отчетном году</t>
  </si>
  <si>
    <t>Общее количество действующих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 ЛО, подведомственными администрации МР (ГО) ЛО или поселению МР ЛО</t>
  </si>
  <si>
    <t xml:space="preserve">Процент отчётов по программам энергосбережения, предоставленных МУ ЛО в РГИС
«Энергоэффективность» и содержащих технические мероприятия
</t>
  </si>
  <si>
    <t xml:space="preserve">Доля объема холодной воды, расчеты за которую осуществляются с использованием
приборов учета, в общем объеме воды, потребляемой (используемой) ОМС ЛО и
подведомственными МУ ЛО
</t>
  </si>
  <si>
    <t xml:space="preserve">Доля объема тепловой энергии, расчеты за которую осуществляются с использованием
приборов учета, в общем объеме тепловой энергии, потребляемой (используемой) ОМС
ЛО и подведомственными МУ ЛО
</t>
  </si>
  <si>
    <t>Количество опубликованных администрациями МР (ГО) ЛО и поселениями МР ЛО, МУ ЛО в СМИ (размещение на сайтах Интернет-ресурсов) статей по пропаганде энергосбережения</t>
  </si>
  <si>
    <t xml:space="preserve">Количество заявок, представленных МР (ГО) ЛО и поселениями МР ЛО, МУ ЛО к
участию в региональных/федеральных конкурсах
</t>
  </si>
  <si>
    <t xml:space="preserve">Удельный расход холодной воды на снабжение  ОМС ЛО и МУ ЛО  (в расчете на 1 человека)
</t>
  </si>
  <si>
    <t xml:space="preserve">Процент установленных светодиодных источников света в уличном и дорожном освещении МР (ГО) ЛО
</t>
  </si>
  <si>
    <t xml:space="preserve">Удельный расход тепловой энергии на снабжение ОМС ЛО и МУ ЛО (Гкал в расчёте на 1 кв. м отапливаемой площади)
</t>
  </si>
  <si>
    <t xml:space="preserve">Процент принятых отчетов, предоставленных администрациями МР (ГО) ЛО и поселениями МР ЛО, МУ ЛО в РГИС «Энергоэффективность»
</t>
  </si>
  <si>
    <t>да</t>
  </si>
  <si>
    <t xml:space="preserve">             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</si>
</sst>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/>
    </xf>
    <xf numFmtId="2" fontId="1" fillId="2" borderId="0" xfId="0" applyNumberFormat="1" applyFont="1" applyFill="1"/>
    <xf numFmtId="0" fontId="3" fillId="2" borderId="1" xfId="0" applyFont="1" applyFill="1" applyBorder="1" applyAlignment="1">
      <alignment horizontal="center" textRotation="90" wrapText="1"/>
    </xf>
    <xf numFmtId="0" fontId="3" fillId="2" borderId="0" xfId="0" applyFont="1" applyFill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textRotation="90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textRotation="90"/>
    </xf>
    <xf numFmtId="0" fontId="4" fillId="2" borderId="5" xfId="0" applyFont="1" applyFill="1" applyBorder="1" applyAlignment="1">
      <alignment vertic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22"/>
  <sheetViews>
    <sheetView tabSelected="1" topLeftCell="O1" zoomScale="70" zoomScaleNormal="70" zoomScalePageLayoutView="40" workbookViewId="0">
      <selection activeCell="AP5" sqref="AP5"/>
    </sheetView>
  </sheetViews>
  <sheetFormatPr defaultColWidth="9.140625" defaultRowHeight="15" x14ac:dyDescent="0.25"/>
  <cols>
    <col min="1" max="1" width="7" style="1" customWidth="1"/>
    <col min="2" max="2" width="36.140625" style="1" customWidth="1"/>
    <col min="3" max="3" width="26.85546875" style="1" customWidth="1"/>
    <col min="4" max="4" width="9.5703125" style="1" customWidth="1"/>
    <col min="5" max="5" width="20.85546875" style="1" customWidth="1"/>
    <col min="6" max="6" width="8.5703125" style="1" customWidth="1"/>
    <col min="7" max="7" width="25.7109375" style="1" customWidth="1"/>
    <col min="8" max="8" width="7.42578125" style="1" customWidth="1"/>
    <col min="9" max="9" width="20.42578125" style="1" customWidth="1"/>
    <col min="10" max="10" width="8.85546875" style="1" customWidth="1"/>
    <col min="11" max="11" width="19.140625" style="1" customWidth="1"/>
    <col min="12" max="12" width="8.42578125" style="1" customWidth="1"/>
    <col min="13" max="13" width="20" style="1" customWidth="1"/>
    <col min="14" max="14" width="7.7109375" style="1" customWidth="1"/>
    <col min="15" max="15" width="24.7109375" style="7" customWidth="1"/>
    <col min="16" max="16" width="8.5703125" style="1" customWidth="1"/>
    <col min="17" max="17" width="21.85546875" style="7" customWidth="1"/>
    <col min="18" max="18" width="8.7109375" style="1" customWidth="1"/>
    <col min="19" max="19" width="15" style="7" customWidth="1"/>
    <col min="20" max="20" width="7.5703125" style="1" customWidth="1"/>
    <col min="21" max="21" width="14.85546875" style="1" customWidth="1"/>
    <col min="22" max="22" width="9" style="1" customWidth="1"/>
    <col min="23" max="23" width="15.5703125" style="1" customWidth="1"/>
    <col min="24" max="24" width="7.85546875" style="1" customWidth="1"/>
    <col min="25" max="25" width="17" style="7" bestFit="1" customWidth="1"/>
    <col min="26" max="26" width="6.85546875" style="1" customWidth="1"/>
    <col min="27" max="27" width="17.85546875" style="7" customWidth="1"/>
    <col min="28" max="28" width="7.85546875" style="1" customWidth="1"/>
    <col min="29" max="34" width="15.42578125" style="1" customWidth="1"/>
    <col min="35" max="16384" width="9.140625" style="1"/>
  </cols>
  <sheetData>
    <row r="2" spans="1:45" ht="36" x14ac:dyDescent="0.55000000000000004">
      <c r="AE2" s="30" t="s">
        <v>43</v>
      </c>
      <c r="AF2" s="31"/>
      <c r="AG2" s="31"/>
      <c r="AH2" s="31"/>
    </row>
    <row r="4" spans="1:45" ht="30.75" customHeight="1" x14ac:dyDescent="0.3">
      <c r="A4" s="26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27"/>
    </row>
    <row r="5" spans="1:45" s="9" customFormat="1" ht="408.75" customHeight="1" x14ac:dyDescent="0.3">
      <c r="A5" s="33" t="s">
        <v>1</v>
      </c>
      <c r="B5" s="28" t="s">
        <v>0</v>
      </c>
      <c r="C5" s="8" t="s">
        <v>29</v>
      </c>
      <c r="D5" s="2" t="s">
        <v>23</v>
      </c>
      <c r="E5" s="12" t="s">
        <v>30</v>
      </c>
      <c r="F5" s="2" t="s">
        <v>23</v>
      </c>
      <c r="G5" s="8" t="s">
        <v>31</v>
      </c>
      <c r="H5" s="2" t="s">
        <v>23</v>
      </c>
      <c r="I5" s="8" t="s">
        <v>32</v>
      </c>
      <c r="J5" s="2" t="s">
        <v>23</v>
      </c>
      <c r="K5" s="8" t="s">
        <v>33</v>
      </c>
      <c r="L5" s="2" t="s">
        <v>23</v>
      </c>
      <c r="M5" s="12" t="s">
        <v>41</v>
      </c>
      <c r="N5" s="2" t="s">
        <v>23</v>
      </c>
      <c r="O5" s="8" t="s">
        <v>34</v>
      </c>
      <c r="P5" s="2" t="s">
        <v>23</v>
      </c>
      <c r="Q5" s="8" t="s">
        <v>35</v>
      </c>
      <c r="R5" s="2" t="s">
        <v>23</v>
      </c>
      <c r="S5" s="8" t="s">
        <v>40</v>
      </c>
      <c r="T5" s="2" t="s">
        <v>23</v>
      </c>
      <c r="U5" s="8" t="s">
        <v>38</v>
      </c>
      <c r="V5" s="2" t="s">
        <v>23</v>
      </c>
      <c r="W5" s="8" t="s">
        <v>39</v>
      </c>
      <c r="X5" s="2" t="s">
        <v>23</v>
      </c>
      <c r="Y5" s="8" t="s">
        <v>36</v>
      </c>
      <c r="Z5" s="2" t="s">
        <v>23</v>
      </c>
      <c r="AA5" s="8" t="s">
        <v>37</v>
      </c>
      <c r="AB5" s="2" t="s">
        <v>23</v>
      </c>
      <c r="AC5" s="28" t="s">
        <v>24</v>
      </c>
      <c r="AD5" s="5" t="s">
        <v>25</v>
      </c>
      <c r="AE5" s="28" t="s">
        <v>26</v>
      </c>
      <c r="AF5" s="5" t="s">
        <v>27</v>
      </c>
      <c r="AG5" s="28" t="s">
        <v>3</v>
      </c>
      <c r="AH5" s="35" t="s">
        <v>4</v>
      </c>
    </row>
    <row r="6" spans="1:45" ht="26.1" customHeight="1" x14ac:dyDescent="0.35">
      <c r="A6" s="34"/>
      <c r="B6" s="29"/>
      <c r="C6" s="26">
        <v>1</v>
      </c>
      <c r="D6" s="27"/>
      <c r="E6" s="26">
        <v>2</v>
      </c>
      <c r="F6" s="27"/>
      <c r="G6" s="26">
        <v>3</v>
      </c>
      <c r="H6" s="27"/>
      <c r="I6" s="26">
        <v>4</v>
      </c>
      <c r="J6" s="27"/>
      <c r="K6" s="26">
        <v>5</v>
      </c>
      <c r="L6" s="27"/>
      <c r="M6" s="26">
        <v>6</v>
      </c>
      <c r="N6" s="27"/>
      <c r="O6" s="26">
        <v>7</v>
      </c>
      <c r="P6" s="27"/>
      <c r="Q6" s="26">
        <v>8</v>
      </c>
      <c r="R6" s="27"/>
      <c r="S6" s="26">
        <v>9</v>
      </c>
      <c r="T6" s="27"/>
      <c r="U6" s="26">
        <v>10</v>
      </c>
      <c r="V6" s="27"/>
      <c r="W6" s="26">
        <v>11</v>
      </c>
      <c r="X6" s="27"/>
      <c r="Y6" s="26">
        <v>12</v>
      </c>
      <c r="Z6" s="27"/>
      <c r="AA6" s="26">
        <v>13</v>
      </c>
      <c r="AB6" s="27"/>
      <c r="AC6" s="29"/>
      <c r="AD6" s="6"/>
      <c r="AE6" s="29"/>
      <c r="AF6" s="6"/>
      <c r="AG6" s="29"/>
      <c r="AH6" s="36"/>
    </row>
    <row r="7" spans="1:45" ht="23.25" x14ac:dyDescent="0.35">
      <c r="A7" s="3">
        <v>1</v>
      </c>
      <c r="B7" s="3">
        <v>2</v>
      </c>
      <c r="C7" s="22">
        <v>3</v>
      </c>
      <c r="D7" s="23"/>
      <c r="E7" s="22">
        <v>4</v>
      </c>
      <c r="F7" s="23"/>
      <c r="G7" s="22">
        <v>5</v>
      </c>
      <c r="H7" s="23"/>
      <c r="I7" s="22">
        <v>6</v>
      </c>
      <c r="J7" s="23"/>
      <c r="K7" s="22">
        <v>7</v>
      </c>
      <c r="L7" s="23"/>
      <c r="M7" s="22">
        <v>8</v>
      </c>
      <c r="N7" s="23"/>
      <c r="O7" s="24">
        <v>9</v>
      </c>
      <c r="P7" s="25"/>
      <c r="Q7" s="24">
        <v>10</v>
      </c>
      <c r="R7" s="25"/>
      <c r="S7" s="24">
        <v>11</v>
      </c>
      <c r="T7" s="25"/>
      <c r="U7" s="22">
        <v>12</v>
      </c>
      <c r="V7" s="23"/>
      <c r="W7" s="22">
        <v>13</v>
      </c>
      <c r="X7" s="23"/>
      <c r="Y7" s="24">
        <v>14</v>
      </c>
      <c r="Z7" s="25"/>
      <c r="AA7" s="24" t="s">
        <v>28</v>
      </c>
      <c r="AB7" s="25"/>
      <c r="AC7" s="3">
        <v>16</v>
      </c>
      <c r="AD7" s="3">
        <v>17</v>
      </c>
      <c r="AE7" s="3">
        <v>18</v>
      </c>
      <c r="AF7" s="3">
        <v>19</v>
      </c>
      <c r="AG7" s="3">
        <v>20</v>
      </c>
      <c r="AH7" s="3">
        <v>21</v>
      </c>
    </row>
    <row r="8" spans="1:45" ht="43.5" customHeight="1" x14ac:dyDescent="0.35">
      <c r="A8" s="4">
        <v>1</v>
      </c>
      <c r="B8" s="10" t="s">
        <v>5</v>
      </c>
      <c r="C8" s="13">
        <v>0.06</v>
      </c>
      <c r="D8" s="14" t="str">
        <f>IF(C8&gt;=0.02,"10",IF(AND(C8&gt;=0.01,C8&lt;0.02),"5","0"))</f>
        <v>10</v>
      </c>
      <c r="E8" s="15" t="s">
        <v>42</v>
      </c>
      <c r="F8" s="14" t="str">
        <f>IF(E8&gt;=10,"10",IF(10&gt;E8&gt;=1,E8,"0"))</f>
        <v>10</v>
      </c>
      <c r="G8" s="15">
        <v>3</v>
      </c>
      <c r="H8" s="14">
        <v>3</v>
      </c>
      <c r="I8" s="13">
        <v>6</v>
      </c>
      <c r="J8" s="14">
        <v>5</v>
      </c>
      <c r="K8" s="13">
        <v>35</v>
      </c>
      <c r="L8" s="14" t="str">
        <f t="shared" ref="L8:L25" si="0">IF(K8=100,"10",IF(AND(K8&gt;=80,K8&lt;100),"5","0"))</f>
        <v>0</v>
      </c>
      <c r="M8" s="13">
        <v>94.5</v>
      </c>
      <c r="N8" s="14">
        <v>5</v>
      </c>
      <c r="O8" s="18">
        <v>39.130000000000003</v>
      </c>
      <c r="P8" s="14" t="str">
        <f>IF(O8&gt;=90,"10",IF(AND(O8&gt;=60,O8&lt;90),"5","0"))</f>
        <v>0</v>
      </c>
      <c r="Q8" s="13">
        <v>77.95</v>
      </c>
      <c r="R8" s="14">
        <v>5</v>
      </c>
      <c r="S8" s="18">
        <v>3.23</v>
      </c>
      <c r="T8" s="14">
        <v>0</v>
      </c>
      <c r="U8" s="13">
        <v>58.74</v>
      </c>
      <c r="V8" s="14">
        <v>0</v>
      </c>
      <c r="W8" s="13">
        <v>66.198435277382657</v>
      </c>
      <c r="X8" s="14" t="str">
        <f>IF(W8&gt;=50,"5",IF(AND(W8&gt;=20,W8&lt;50),"3","0"))</f>
        <v>5</v>
      </c>
      <c r="Y8" s="15">
        <v>22</v>
      </c>
      <c r="Z8" s="14" t="str">
        <f>IF(Y8&gt;=150,"10",IF(AND(Y8&gt;=50,Y8&lt;150),"5","0"))</f>
        <v>0</v>
      </c>
      <c r="AA8" s="15">
        <v>11</v>
      </c>
      <c r="AB8" s="14" t="str">
        <f>IF(AA8&gt;=20,"5",IF(AND(AA8&gt;=10,AA8&lt;20),"3","0"))</f>
        <v>3</v>
      </c>
      <c r="AC8" s="17">
        <f>D8+F8+H8+J8+L8+Z8+AB8+N8</f>
        <v>36</v>
      </c>
      <c r="AD8" s="19">
        <v>8</v>
      </c>
      <c r="AE8" s="17">
        <f>P8+R8+T8+V8+X8</f>
        <v>10</v>
      </c>
      <c r="AF8" s="19">
        <v>8</v>
      </c>
      <c r="AG8" s="17">
        <f>D8+F8+H8+J8+L8+N8+P8+R8+T8+V8+X8+Z8+AB8</f>
        <v>46</v>
      </c>
      <c r="AH8" s="20">
        <v>15</v>
      </c>
    </row>
    <row r="9" spans="1:45" ht="43.5" customHeight="1" x14ac:dyDescent="0.35">
      <c r="A9" s="4">
        <v>2</v>
      </c>
      <c r="B9" s="10" t="s">
        <v>6</v>
      </c>
      <c r="C9" s="13">
        <v>0</v>
      </c>
      <c r="D9" s="14" t="str">
        <f t="shared" ref="D9:D25" si="1">IF(C9&gt;=0.02,"10",IF(AND(C9&gt;=0.01,C9&lt;0.02),"5","0"))</f>
        <v>0</v>
      </c>
      <c r="E9" s="15" t="s">
        <v>42</v>
      </c>
      <c r="F9" s="14" t="str">
        <f t="shared" ref="F9:F25" si="2">IF(E9&gt;=10,"10",IF(10&gt;E9&gt;=1,E9,"0"))</f>
        <v>10</v>
      </c>
      <c r="G9" s="15">
        <v>0</v>
      </c>
      <c r="H9" s="14" t="str">
        <f t="shared" ref="H9:H24" si="3">IF(G9=100,"10",IF(AND(G9&gt;=80,G9&lt;100),"5","0"))</f>
        <v>0</v>
      </c>
      <c r="I9" s="13">
        <v>2</v>
      </c>
      <c r="J9" s="14">
        <v>5</v>
      </c>
      <c r="K9" s="13">
        <v>45</v>
      </c>
      <c r="L9" s="14" t="str">
        <f t="shared" si="0"/>
        <v>0</v>
      </c>
      <c r="M9" s="13">
        <v>98.8</v>
      </c>
      <c r="N9" s="14">
        <v>5</v>
      </c>
      <c r="O9" s="13">
        <v>0</v>
      </c>
      <c r="P9" s="14" t="str">
        <f t="shared" ref="P9:P25" si="4">IF(O9&gt;=90,"10",IF(AND(O9&gt;=60,O9&lt;90),"5","0"))</f>
        <v>0</v>
      </c>
      <c r="Q9" s="13">
        <v>7.84</v>
      </c>
      <c r="R9" s="14" t="str">
        <f t="shared" ref="R9:R23" si="5">IF(Q9&lt;=0.16,"10",IF(AND(Q9&gt;=0.16,Q9&lt;=0.2),"5","0"))</f>
        <v>0</v>
      </c>
      <c r="S9" s="13">
        <v>0.12</v>
      </c>
      <c r="T9" s="14" t="str">
        <f t="shared" ref="T9:T22" si="6">IF(S9&lt;=25,"10",IF(AND(S9&lt;=30,S9&gt;25),"5","0"))</f>
        <v>10</v>
      </c>
      <c r="U9" s="13">
        <v>25.46</v>
      </c>
      <c r="V9" s="14">
        <v>5</v>
      </c>
      <c r="W9" s="13">
        <v>73.67</v>
      </c>
      <c r="X9" s="14" t="str">
        <f t="shared" ref="X9:X25" si="7">IF(W9&gt;=50,"5",IF(AND(W9&gt;=20,W9&lt;50),"3","0"))</f>
        <v>5</v>
      </c>
      <c r="Y9" s="15">
        <v>36</v>
      </c>
      <c r="Z9" s="14" t="str">
        <f t="shared" ref="Z9:Z25" si="8">IF(Y9&gt;=150,"10",IF(AND(Y9&gt;=50,Y9&lt;150),"5","0"))</f>
        <v>0</v>
      </c>
      <c r="AA9" s="15">
        <v>10</v>
      </c>
      <c r="AB9" s="14" t="str">
        <f t="shared" ref="AB9:AB24" si="9">IF(AA9&gt;=20,"5",IF(AND(AA9&gt;=10,AA9&lt;20),"3","0"))</f>
        <v>3</v>
      </c>
      <c r="AC9" s="17">
        <f t="shared" ref="AC9:AC25" si="10">D9+F9+H9+J9+L9+Z9+AB9+N9</f>
        <v>23</v>
      </c>
      <c r="AD9" s="19">
        <v>13</v>
      </c>
      <c r="AE9" s="17">
        <f t="shared" ref="AE9:AE25" si="11">P9+R9+T9+V9+X9</f>
        <v>20</v>
      </c>
      <c r="AF9" s="19">
        <v>6</v>
      </c>
      <c r="AG9" s="17">
        <f t="shared" ref="AG9:AG25" si="12">D9+F9+H9+J9+L9+N9+P9+R9+T9+V9+X9+Z9+AB9</f>
        <v>43</v>
      </c>
      <c r="AH9" s="20">
        <v>16</v>
      </c>
    </row>
    <row r="10" spans="1:45" ht="43.5" customHeight="1" x14ac:dyDescent="0.35">
      <c r="A10" s="4">
        <v>3</v>
      </c>
      <c r="B10" s="10" t="s">
        <v>7</v>
      </c>
      <c r="C10" s="13">
        <v>8.5999999999999993E-2</v>
      </c>
      <c r="D10" s="14" t="str">
        <f t="shared" si="1"/>
        <v>10</v>
      </c>
      <c r="E10" s="15" t="s">
        <v>42</v>
      </c>
      <c r="F10" s="14" t="str">
        <f t="shared" si="2"/>
        <v>10</v>
      </c>
      <c r="G10" s="15">
        <v>4</v>
      </c>
      <c r="H10" s="14">
        <v>3</v>
      </c>
      <c r="I10" s="13">
        <v>14</v>
      </c>
      <c r="J10" s="14">
        <v>7</v>
      </c>
      <c r="K10" s="13">
        <v>76</v>
      </c>
      <c r="L10" s="14" t="str">
        <f t="shared" si="0"/>
        <v>0</v>
      </c>
      <c r="M10" s="13">
        <v>100</v>
      </c>
      <c r="N10" s="14" t="str">
        <f t="shared" ref="N10:N25" si="13">IF(M10&gt;=90,"10",IF(AND(M10&gt;=60,M10&lt;90),"5","0"))</f>
        <v>10</v>
      </c>
      <c r="O10" s="13">
        <v>87.9</v>
      </c>
      <c r="P10" s="14" t="str">
        <f t="shared" si="4"/>
        <v>5</v>
      </c>
      <c r="Q10" s="13">
        <v>37.54</v>
      </c>
      <c r="R10" s="14" t="str">
        <f t="shared" si="5"/>
        <v>0</v>
      </c>
      <c r="S10" s="13">
        <v>0.18</v>
      </c>
      <c r="T10" s="14">
        <v>5</v>
      </c>
      <c r="U10" s="13">
        <v>13.16</v>
      </c>
      <c r="V10" s="14">
        <v>10</v>
      </c>
      <c r="W10" s="13">
        <v>41.2</v>
      </c>
      <c r="X10" s="14" t="str">
        <f t="shared" si="7"/>
        <v>3</v>
      </c>
      <c r="Y10" s="15">
        <v>128</v>
      </c>
      <c r="Z10" s="14" t="str">
        <f t="shared" si="8"/>
        <v>5</v>
      </c>
      <c r="AA10" s="15">
        <v>110</v>
      </c>
      <c r="AB10" s="14" t="str">
        <f t="shared" si="9"/>
        <v>5</v>
      </c>
      <c r="AC10" s="17">
        <f t="shared" si="10"/>
        <v>50</v>
      </c>
      <c r="AD10" s="19">
        <v>2</v>
      </c>
      <c r="AE10" s="17">
        <f t="shared" si="11"/>
        <v>23</v>
      </c>
      <c r="AF10" s="19">
        <v>5</v>
      </c>
      <c r="AG10" s="17">
        <f t="shared" si="12"/>
        <v>73</v>
      </c>
      <c r="AH10" s="20">
        <v>4</v>
      </c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ht="43.5" customHeight="1" x14ac:dyDescent="0.35">
      <c r="A11" s="4">
        <v>4</v>
      </c>
      <c r="B11" s="10" t="s">
        <v>8</v>
      </c>
      <c r="C11" s="13">
        <v>4.3999999999999997E-2</v>
      </c>
      <c r="D11" s="14" t="str">
        <f t="shared" si="1"/>
        <v>10</v>
      </c>
      <c r="E11" s="15" t="s">
        <v>42</v>
      </c>
      <c r="F11" s="14" t="str">
        <f t="shared" si="2"/>
        <v>10</v>
      </c>
      <c r="G11" s="15">
        <v>1</v>
      </c>
      <c r="H11" s="14">
        <v>1</v>
      </c>
      <c r="I11" s="13">
        <v>8</v>
      </c>
      <c r="J11" s="14">
        <v>5</v>
      </c>
      <c r="K11" s="13">
        <v>21</v>
      </c>
      <c r="L11" s="14" t="str">
        <f t="shared" si="0"/>
        <v>0</v>
      </c>
      <c r="M11" s="13">
        <v>93</v>
      </c>
      <c r="N11" s="14">
        <v>5</v>
      </c>
      <c r="O11" s="13">
        <v>84.66</v>
      </c>
      <c r="P11" s="14" t="str">
        <f t="shared" si="4"/>
        <v>5</v>
      </c>
      <c r="Q11" s="13">
        <v>70.8</v>
      </c>
      <c r="R11" s="14">
        <v>5</v>
      </c>
      <c r="S11" s="13">
        <v>0.13</v>
      </c>
      <c r="T11" s="14">
        <v>10</v>
      </c>
      <c r="U11" s="13">
        <v>23.44</v>
      </c>
      <c r="V11" s="14">
        <v>10</v>
      </c>
      <c r="W11" s="13">
        <v>62.320690493557017</v>
      </c>
      <c r="X11" s="14" t="str">
        <f t="shared" si="7"/>
        <v>5</v>
      </c>
      <c r="Y11" s="15">
        <v>25</v>
      </c>
      <c r="Z11" s="14" t="str">
        <f t="shared" si="8"/>
        <v>0</v>
      </c>
      <c r="AA11" s="15">
        <v>11</v>
      </c>
      <c r="AB11" s="14" t="str">
        <f t="shared" si="9"/>
        <v>3</v>
      </c>
      <c r="AC11" s="17">
        <f t="shared" si="10"/>
        <v>34</v>
      </c>
      <c r="AD11" s="19">
        <v>9</v>
      </c>
      <c r="AE11" s="17">
        <f t="shared" si="11"/>
        <v>35</v>
      </c>
      <c r="AF11" s="19">
        <v>1</v>
      </c>
      <c r="AG11" s="17">
        <f t="shared" si="12"/>
        <v>69</v>
      </c>
      <c r="AH11" s="20">
        <v>6</v>
      </c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 ht="43.5" customHeight="1" x14ac:dyDescent="0.35">
      <c r="A12" s="4">
        <v>5</v>
      </c>
      <c r="B12" s="10" t="s">
        <v>9</v>
      </c>
      <c r="C12" s="13">
        <v>0.159</v>
      </c>
      <c r="D12" s="14" t="str">
        <f t="shared" si="1"/>
        <v>10</v>
      </c>
      <c r="E12" s="15" t="s">
        <v>42</v>
      </c>
      <c r="F12" s="14" t="str">
        <f t="shared" si="2"/>
        <v>10</v>
      </c>
      <c r="G12" s="15">
        <v>0</v>
      </c>
      <c r="H12" s="14" t="str">
        <f t="shared" si="3"/>
        <v>0</v>
      </c>
      <c r="I12" s="13">
        <v>13</v>
      </c>
      <c r="J12" s="14">
        <v>7</v>
      </c>
      <c r="K12" s="13">
        <v>85</v>
      </c>
      <c r="L12" s="14">
        <v>3</v>
      </c>
      <c r="M12" s="13">
        <v>100</v>
      </c>
      <c r="N12" s="14" t="str">
        <f t="shared" si="13"/>
        <v>10</v>
      </c>
      <c r="O12" s="13">
        <v>97.05</v>
      </c>
      <c r="P12" s="14" t="str">
        <f t="shared" si="4"/>
        <v>10</v>
      </c>
      <c r="Q12" s="13">
        <v>22.1</v>
      </c>
      <c r="R12" s="14" t="str">
        <f t="shared" si="5"/>
        <v>0</v>
      </c>
      <c r="S12" s="13">
        <v>0.15</v>
      </c>
      <c r="T12" s="14" t="str">
        <f t="shared" si="6"/>
        <v>10</v>
      </c>
      <c r="U12" s="13">
        <v>33.71</v>
      </c>
      <c r="V12" s="14">
        <v>0</v>
      </c>
      <c r="W12" s="13">
        <v>54.994468152362884</v>
      </c>
      <c r="X12" s="14" t="str">
        <f t="shared" si="7"/>
        <v>5</v>
      </c>
      <c r="Y12" s="15">
        <v>17</v>
      </c>
      <c r="Z12" s="14" t="str">
        <f t="shared" si="8"/>
        <v>0</v>
      </c>
      <c r="AA12" s="15">
        <v>8</v>
      </c>
      <c r="AB12" s="14" t="str">
        <f t="shared" si="9"/>
        <v>0</v>
      </c>
      <c r="AC12" s="17">
        <f t="shared" si="10"/>
        <v>40</v>
      </c>
      <c r="AD12" s="19">
        <v>7</v>
      </c>
      <c r="AE12" s="17">
        <f t="shared" si="11"/>
        <v>25</v>
      </c>
      <c r="AF12" s="19">
        <v>4</v>
      </c>
      <c r="AG12" s="17">
        <f t="shared" si="12"/>
        <v>65</v>
      </c>
      <c r="AH12" s="20">
        <v>9</v>
      </c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43.5" customHeight="1" x14ac:dyDescent="0.35">
      <c r="A13" s="4">
        <v>6</v>
      </c>
      <c r="B13" s="10" t="s">
        <v>2</v>
      </c>
      <c r="C13" s="13">
        <v>0.182</v>
      </c>
      <c r="D13" s="14" t="str">
        <f t="shared" si="1"/>
        <v>10</v>
      </c>
      <c r="E13" s="15" t="s">
        <v>42</v>
      </c>
      <c r="F13" s="14" t="str">
        <f t="shared" si="2"/>
        <v>10</v>
      </c>
      <c r="G13" s="16">
        <v>1</v>
      </c>
      <c r="H13" s="14">
        <v>1</v>
      </c>
      <c r="I13" s="13">
        <v>4</v>
      </c>
      <c r="J13" s="14">
        <v>5</v>
      </c>
      <c r="K13" s="13">
        <v>63</v>
      </c>
      <c r="L13" s="14" t="str">
        <f t="shared" si="0"/>
        <v>0</v>
      </c>
      <c r="M13" s="13">
        <v>95.5</v>
      </c>
      <c r="N13" s="14">
        <v>5</v>
      </c>
      <c r="O13" s="13">
        <v>61.26</v>
      </c>
      <c r="P13" s="14" t="str">
        <f t="shared" si="4"/>
        <v>5</v>
      </c>
      <c r="Q13" s="13">
        <v>19.989999999999998</v>
      </c>
      <c r="R13" s="14" t="str">
        <f t="shared" si="5"/>
        <v>0</v>
      </c>
      <c r="S13" s="13">
        <v>0.14000000000000001</v>
      </c>
      <c r="T13" s="14" t="str">
        <f t="shared" si="6"/>
        <v>10</v>
      </c>
      <c r="U13" s="13">
        <v>21.14</v>
      </c>
      <c r="V13" s="14">
        <v>10</v>
      </c>
      <c r="W13" s="13">
        <v>72.34</v>
      </c>
      <c r="X13" s="14" t="str">
        <f t="shared" si="7"/>
        <v>5</v>
      </c>
      <c r="Y13" s="15">
        <v>52</v>
      </c>
      <c r="Z13" s="14" t="str">
        <f t="shared" si="8"/>
        <v>5</v>
      </c>
      <c r="AA13" s="15">
        <v>151</v>
      </c>
      <c r="AB13" s="14" t="str">
        <f t="shared" si="9"/>
        <v>5</v>
      </c>
      <c r="AC13" s="17">
        <f t="shared" si="10"/>
        <v>41</v>
      </c>
      <c r="AD13" s="19">
        <v>6</v>
      </c>
      <c r="AE13" s="17">
        <f t="shared" si="11"/>
        <v>30</v>
      </c>
      <c r="AF13" s="19">
        <v>2</v>
      </c>
      <c r="AG13" s="17">
        <f t="shared" si="12"/>
        <v>71</v>
      </c>
      <c r="AH13" s="20">
        <v>5</v>
      </c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ht="43.5" customHeight="1" x14ac:dyDescent="0.35">
      <c r="A14" s="4">
        <v>7</v>
      </c>
      <c r="B14" s="10" t="s">
        <v>10</v>
      </c>
      <c r="C14" s="13">
        <v>0.249</v>
      </c>
      <c r="D14" s="14" t="str">
        <f t="shared" si="1"/>
        <v>10</v>
      </c>
      <c r="E14" s="15" t="s">
        <v>42</v>
      </c>
      <c r="F14" s="14" t="str">
        <f t="shared" si="2"/>
        <v>10</v>
      </c>
      <c r="G14" s="15">
        <v>0</v>
      </c>
      <c r="H14" s="14" t="str">
        <f t="shared" si="3"/>
        <v>0</v>
      </c>
      <c r="I14" s="13">
        <v>10</v>
      </c>
      <c r="J14" s="14">
        <v>7</v>
      </c>
      <c r="K14" s="13">
        <v>37</v>
      </c>
      <c r="L14" s="14" t="str">
        <f t="shared" si="0"/>
        <v>0</v>
      </c>
      <c r="M14" s="13">
        <v>95</v>
      </c>
      <c r="N14" s="14">
        <v>5</v>
      </c>
      <c r="O14" s="13">
        <v>68</v>
      </c>
      <c r="P14" s="14" t="str">
        <f t="shared" si="4"/>
        <v>5</v>
      </c>
      <c r="Q14" s="13">
        <v>72.17</v>
      </c>
      <c r="R14" s="14">
        <v>5</v>
      </c>
      <c r="S14" s="13">
        <v>0.14000000000000001</v>
      </c>
      <c r="T14" s="14" t="str">
        <f t="shared" si="6"/>
        <v>10</v>
      </c>
      <c r="U14" s="13">
        <v>18.52</v>
      </c>
      <c r="V14" s="14">
        <v>10</v>
      </c>
      <c r="W14" s="13">
        <v>92.214458862113219</v>
      </c>
      <c r="X14" s="14" t="str">
        <f t="shared" si="7"/>
        <v>5</v>
      </c>
      <c r="Y14" s="15">
        <v>33</v>
      </c>
      <c r="Z14" s="14" t="str">
        <f t="shared" si="8"/>
        <v>0</v>
      </c>
      <c r="AA14" s="15">
        <v>9</v>
      </c>
      <c r="AB14" s="14" t="str">
        <f t="shared" si="9"/>
        <v>0</v>
      </c>
      <c r="AC14" s="17">
        <f t="shared" si="10"/>
        <v>32</v>
      </c>
      <c r="AD14" s="19">
        <v>10</v>
      </c>
      <c r="AE14" s="17">
        <f t="shared" si="11"/>
        <v>35</v>
      </c>
      <c r="AF14" s="19">
        <v>1</v>
      </c>
      <c r="AG14" s="17">
        <f t="shared" si="12"/>
        <v>67</v>
      </c>
      <c r="AH14" s="20">
        <v>8</v>
      </c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43.5" customHeight="1" x14ac:dyDescent="0.35">
      <c r="A15" s="4">
        <v>8</v>
      </c>
      <c r="B15" s="10" t="s">
        <v>11</v>
      </c>
      <c r="C15" s="13">
        <v>0.85599999999999998</v>
      </c>
      <c r="D15" s="14" t="str">
        <f t="shared" si="1"/>
        <v>10</v>
      </c>
      <c r="E15" s="15" t="s">
        <v>42</v>
      </c>
      <c r="F15" s="14" t="str">
        <f t="shared" si="2"/>
        <v>10</v>
      </c>
      <c r="G15" s="15">
        <v>0</v>
      </c>
      <c r="H15" s="14" t="str">
        <f t="shared" si="3"/>
        <v>0</v>
      </c>
      <c r="I15" s="13">
        <v>12</v>
      </c>
      <c r="J15" s="14">
        <v>7</v>
      </c>
      <c r="K15" s="13">
        <v>64</v>
      </c>
      <c r="L15" s="14" t="str">
        <f t="shared" si="0"/>
        <v>0</v>
      </c>
      <c r="M15" s="13">
        <v>99</v>
      </c>
      <c r="N15" s="14">
        <v>5</v>
      </c>
      <c r="O15" s="13">
        <v>60</v>
      </c>
      <c r="P15" s="14" t="str">
        <f t="shared" si="4"/>
        <v>5</v>
      </c>
      <c r="Q15" s="13">
        <v>76.400000000000006</v>
      </c>
      <c r="R15" s="14">
        <v>5</v>
      </c>
      <c r="S15" s="13">
        <v>0.16</v>
      </c>
      <c r="T15" s="14">
        <v>5</v>
      </c>
      <c r="U15" s="13">
        <v>21.06</v>
      </c>
      <c r="V15" s="14">
        <v>10</v>
      </c>
      <c r="W15" s="13">
        <v>40.627030539311242</v>
      </c>
      <c r="X15" s="14" t="str">
        <f t="shared" si="7"/>
        <v>3</v>
      </c>
      <c r="Y15" s="15">
        <v>61</v>
      </c>
      <c r="Z15" s="14" t="str">
        <f t="shared" si="8"/>
        <v>5</v>
      </c>
      <c r="AA15" s="15">
        <v>12</v>
      </c>
      <c r="AB15" s="14" t="str">
        <f t="shared" si="9"/>
        <v>3</v>
      </c>
      <c r="AC15" s="17">
        <f t="shared" si="10"/>
        <v>40</v>
      </c>
      <c r="AD15" s="19">
        <v>7</v>
      </c>
      <c r="AE15" s="17">
        <f t="shared" si="11"/>
        <v>28</v>
      </c>
      <c r="AF15" s="19">
        <v>3</v>
      </c>
      <c r="AG15" s="17">
        <f t="shared" si="12"/>
        <v>68</v>
      </c>
      <c r="AH15" s="20">
        <v>7</v>
      </c>
    </row>
    <row r="16" spans="1:45" ht="43.5" customHeight="1" x14ac:dyDescent="0.35">
      <c r="A16" s="4">
        <v>9</v>
      </c>
      <c r="B16" s="10" t="s">
        <v>12</v>
      </c>
      <c r="C16" s="13">
        <v>0.72</v>
      </c>
      <c r="D16" s="14" t="str">
        <f t="shared" si="1"/>
        <v>10</v>
      </c>
      <c r="E16" s="15" t="s">
        <v>42</v>
      </c>
      <c r="F16" s="14">
        <v>10</v>
      </c>
      <c r="G16" s="15">
        <v>0</v>
      </c>
      <c r="H16" s="14" t="str">
        <f t="shared" si="3"/>
        <v>0</v>
      </c>
      <c r="I16" s="13">
        <v>16</v>
      </c>
      <c r="J16" s="14">
        <v>7</v>
      </c>
      <c r="K16" s="13">
        <v>23</v>
      </c>
      <c r="L16" s="14" t="str">
        <f t="shared" si="0"/>
        <v>0</v>
      </c>
      <c r="M16" s="13">
        <v>100</v>
      </c>
      <c r="N16" s="14" t="str">
        <f t="shared" si="13"/>
        <v>10</v>
      </c>
      <c r="O16" s="13">
        <v>60.36</v>
      </c>
      <c r="P16" s="14" t="str">
        <f t="shared" si="4"/>
        <v>5</v>
      </c>
      <c r="Q16" s="13">
        <v>60</v>
      </c>
      <c r="R16" s="14">
        <v>5</v>
      </c>
      <c r="S16" s="13">
        <v>0.17</v>
      </c>
      <c r="T16" s="14">
        <v>5</v>
      </c>
      <c r="U16" s="13">
        <v>21.17</v>
      </c>
      <c r="V16" s="14">
        <v>10</v>
      </c>
      <c r="W16" s="13">
        <v>73.28</v>
      </c>
      <c r="X16" s="14" t="str">
        <f t="shared" si="7"/>
        <v>5</v>
      </c>
      <c r="Y16" s="15">
        <v>82</v>
      </c>
      <c r="Z16" s="14" t="str">
        <f t="shared" si="8"/>
        <v>5</v>
      </c>
      <c r="AA16" s="15">
        <v>21</v>
      </c>
      <c r="AB16" s="14" t="str">
        <f t="shared" si="9"/>
        <v>5</v>
      </c>
      <c r="AC16" s="17">
        <f t="shared" si="10"/>
        <v>47</v>
      </c>
      <c r="AD16" s="19">
        <v>3</v>
      </c>
      <c r="AE16" s="17">
        <f t="shared" si="11"/>
        <v>30</v>
      </c>
      <c r="AF16" s="19">
        <v>2</v>
      </c>
      <c r="AG16" s="17">
        <f t="shared" si="12"/>
        <v>77</v>
      </c>
      <c r="AH16" s="20">
        <v>3</v>
      </c>
    </row>
    <row r="17" spans="1:34" ht="43.5" customHeight="1" x14ac:dyDescent="0.35">
      <c r="A17" s="4">
        <v>10</v>
      </c>
      <c r="B17" s="10" t="s">
        <v>13</v>
      </c>
      <c r="C17" s="13">
        <v>0.41899999999999998</v>
      </c>
      <c r="D17" s="14" t="str">
        <f t="shared" si="1"/>
        <v>10</v>
      </c>
      <c r="E17" s="15" t="s">
        <v>42</v>
      </c>
      <c r="F17" s="14" t="str">
        <f t="shared" si="2"/>
        <v>10</v>
      </c>
      <c r="G17" s="15">
        <v>0</v>
      </c>
      <c r="H17" s="14" t="str">
        <f t="shared" si="3"/>
        <v>0</v>
      </c>
      <c r="I17" s="13">
        <v>1</v>
      </c>
      <c r="J17" s="14">
        <v>5</v>
      </c>
      <c r="K17" s="13">
        <v>64</v>
      </c>
      <c r="L17" s="14" t="str">
        <f t="shared" si="0"/>
        <v>0</v>
      </c>
      <c r="M17" s="13">
        <v>99</v>
      </c>
      <c r="N17" s="14">
        <v>5</v>
      </c>
      <c r="O17" s="13">
        <v>75.09</v>
      </c>
      <c r="P17" s="14" t="str">
        <f t="shared" si="4"/>
        <v>5</v>
      </c>
      <c r="Q17" s="13">
        <v>46.12</v>
      </c>
      <c r="R17" s="14">
        <v>0</v>
      </c>
      <c r="S17" s="13">
        <v>0.14000000000000001</v>
      </c>
      <c r="T17" s="14" t="str">
        <f t="shared" si="6"/>
        <v>10</v>
      </c>
      <c r="U17" s="13">
        <v>13.51</v>
      </c>
      <c r="V17" s="14">
        <v>10</v>
      </c>
      <c r="W17" s="13">
        <v>91.742048438867812</v>
      </c>
      <c r="X17" s="14" t="str">
        <f t="shared" si="7"/>
        <v>5</v>
      </c>
      <c r="Y17" s="15">
        <v>45</v>
      </c>
      <c r="Z17" s="14" t="str">
        <f t="shared" si="8"/>
        <v>0</v>
      </c>
      <c r="AA17" s="15">
        <v>3</v>
      </c>
      <c r="AB17" s="14" t="str">
        <f t="shared" si="9"/>
        <v>0</v>
      </c>
      <c r="AC17" s="17">
        <f t="shared" si="10"/>
        <v>30</v>
      </c>
      <c r="AD17" s="19">
        <v>11</v>
      </c>
      <c r="AE17" s="17">
        <f t="shared" si="11"/>
        <v>30</v>
      </c>
      <c r="AF17" s="19">
        <v>2</v>
      </c>
      <c r="AG17" s="17">
        <f t="shared" si="12"/>
        <v>60</v>
      </c>
      <c r="AH17" s="20">
        <v>12</v>
      </c>
    </row>
    <row r="18" spans="1:34" ht="43.5" customHeight="1" x14ac:dyDescent="0.35">
      <c r="A18" s="4">
        <v>11</v>
      </c>
      <c r="B18" s="10" t="s">
        <v>14</v>
      </c>
      <c r="C18" s="13">
        <v>0.75600000000000001</v>
      </c>
      <c r="D18" s="14" t="str">
        <f t="shared" si="1"/>
        <v>10</v>
      </c>
      <c r="E18" s="15" t="s">
        <v>42</v>
      </c>
      <c r="F18" s="14" t="str">
        <f t="shared" si="2"/>
        <v>10</v>
      </c>
      <c r="G18" s="15">
        <v>1</v>
      </c>
      <c r="H18" s="14">
        <v>1</v>
      </c>
      <c r="I18" s="13">
        <v>1</v>
      </c>
      <c r="J18" s="14">
        <v>5</v>
      </c>
      <c r="K18" s="13">
        <v>43</v>
      </c>
      <c r="L18" s="14" t="str">
        <f t="shared" si="0"/>
        <v>0</v>
      </c>
      <c r="M18" s="13">
        <v>97</v>
      </c>
      <c r="N18" s="14">
        <v>5</v>
      </c>
      <c r="O18" s="13">
        <v>62.02</v>
      </c>
      <c r="P18" s="14" t="str">
        <f t="shared" si="4"/>
        <v>5</v>
      </c>
      <c r="Q18" s="13">
        <v>38.270000000000003</v>
      </c>
      <c r="R18" s="14" t="str">
        <f t="shared" si="5"/>
        <v>0</v>
      </c>
      <c r="S18" s="13">
        <v>0.2</v>
      </c>
      <c r="T18" s="14">
        <v>0</v>
      </c>
      <c r="U18" s="13">
        <v>25.16</v>
      </c>
      <c r="V18" s="14">
        <v>5</v>
      </c>
      <c r="W18" s="13">
        <v>75.259848582060826</v>
      </c>
      <c r="X18" s="14" t="str">
        <f t="shared" si="7"/>
        <v>5</v>
      </c>
      <c r="Y18" s="15">
        <v>170</v>
      </c>
      <c r="Z18" s="14" t="str">
        <f t="shared" si="8"/>
        <v>10</v>
      </c>
      <c r="AA18" s="15">
        <v>78</v>
      </c>
      <c r="AB18" s="14" t="str">
        <f t="shared" si="9"/>
        <v>5</v>
      </c>
      <c r="AC18" s="17">
        <f t="shared" si="10"/>
        <v>46</v>
      </c>
      <c r="AD18" s="19">
        <v>4</v>
      </c>
      <c r="AE18" s="17">
        <f t="shared" si="11"/>
        <v>15</v>
      </c>
      <c r="AF18" s="19">
        <v>7</v>
      </c>
      <c r="AG18" s="17">
        <f t="shared" si="12"/>
        <v>61</v>
      </c>
      <c r="AH18" s="20">
        <v>11</v>
      </c>
    </row>
    <row r="19" spans="1:34" ht="43.5" customHeight="1" x14ac:dyDescent="0.35">
      <c r="A19" s="4">
        <v>12</v>
      </c>
      <c r="B19" s="10" t="s">
        <v>15</v>
      </c>
      <c r="C19" s="13">
        <v>5.0999999999999997E-2</v>
      </c>
      <c r="D19" s="14" t="str">
        <f t="shared" si="1"/>
        <v>10</v>
      </c>
      <c r="E19" s="15" t="s">
        <v>42</v>
      </c>
      <c r="F19" s="14" t="str">
        <f t="shared" si="2"/>
        <v>10</v>
      </c>
      <c r="G19" s="15">
        <v>0</v>
      </c>
      <c r="H19" s="14" t="str">
        <f t="shared" si="3"/>
        <v>0</v>
      </c>
      <c r="I19" s="13">
        <v>9</v>
      </c>
      <c r="J19" s="14">
        <v>5</v>
      </c>
      <c r="K19" s="13">
        <v>4</v>
      </c>
      <c r="L19" s="14" t="str">
        <f t="shared" si="0"/>
        <v>0</v>
      </c>
      <c r="M19" s="13">
        <v>99</v>
      </c>
      <c r="N19" s="14">
        <v>5</v>
      </c>
      <c r="O19" s="13">
        <v>87.41</v>
      </c>
      <c r="P19" s="14" t="str">
        <f t="shared" si="4"/>
        <v>5</v>
      </c>
      <c r="Q19" s="13">
        <v>74.13</v>
      </c>
      <c r="R19" s="14">
        <v>5</v>
      </c>
      <c r="S19" s="13">
        <v>0.13</v>
      </c>
      <c r="T19" s="14" t="str">
        <f t="shared" si="6"/>
        <v>10</v>
      </c>
      <c r="U19" s="13">
        <v>22.86</v>
      </c>
      <c r="V19" s="14">
        <v>10</v>
      </c>
      <c r="W19" s="13">
        <v>95.939326907884336</v>
      </c>
      <c r="X19" s="14" t="str">
        <f t="shared" si="7"/>
        <v>5</v>
      </c>
      <c r="Y19" s="15">
        <v>0</v>
      </c>
      <c r="Z19" s="14" t="str">
        <f t="shared" si="8"/>
        <v>0</v>
      </c>
      <c r="AA19" s="15">
        <v>6</v>
      </c>
      <c r="AB19" s="14" t="str">
        <f t="shared" si="9"/>
        <v>0</v>
      </c>
      <c r="AC19" s="17">
        <f t="shared" si="10"/>
        <v>30</v>
      </c>
      <c r="AD19" s="19">
        <v>11</v>
      </c>
      <c r="AE19" s="17">
        <f t="shared" si="11"/>
        <v>35</v>
      </c>
      <c r="AF19" s="19">
        <v>1</v>
      </c>
      <c r="AG19" s="17">
        <f t="shared" si="12"/>
        <v>65</v>
      </c>
      <c r="AH19" s="20">
        <v>9</v>
      </c>
    </row>
    <row r="20" spans="1:34" ht="43.5" customHeight="1" x14ac:dyDescent="0.35">
      <c r="A20" s="4">
        <v>13</v>
      </c>
      <c r="B20" s="10" t="s">
        <v>16</v>
      </c>
      <c r="C20" s="13">
        <v>0.14099999999999999</v>
      </c>
      <c r="D20" s="14" t="str">
        <f t="shared" si="1"/>
        <v>10</v>
      </c>
      <c r="E20" s="15" t="s">
        <v>42</v>
      </c>
      <c r="F20" s="14" t="str">
        <f t="shared" si="2"/>
        <v>10</v>
      </c>
      <c r="G20" s="15">
        <v>0</v>
      </c>
      <c r="H20" s="14" t="str">
        <f t="shared" si="3"/>
        <v>0</v>
      </c>
      <c r="I20" s="13">
        <v>0</v>
      </c>
      <c r="J20" s="14" t="str">
        <f t="shared" ref="J20:J23" si="14">IF(I20=100,"5",IF(AND(I20&gt;=80,I20&lt;100),"3","0"))</f>
        <v>0</v>
      </c>
      <c r="K20" s="13">
        <v>39</v>
      </c>
      <c r="L20" s="14" t="str">
        <f t="shared" si="0"/>
        <v>0</v>
      </c>
      <c r="M20" s="13">
        <v>100</v>
      </c>
      <c r="N20" s="14" t="str">
        <f t="shared" si="13"/>
        <v>10</v>
      </c>
      <c r="O20" s="13">
        <v>80.98</v>
      </c>
      <c r="P20" s="14" t="str">
        <f t="shared" si="4"/>
        <v>5</v>
      </c>
      <c r="Q20" s="13">
        <v>69.290000000000006</v>
      </c>
      <c r="R20" s="14">
        <v>5</v>
      </c>
      <c r="S20" s="13">
        <v>0.16</v>
      </c>
      <c r="T20" s="14">
        <v>5</v>
      </c>
      <c r="U20" s="13">
        <v>22.54</v>
      </c>
      <c r="V20" s="14">
        <v>10</v>
      </c>
      <c r="W20" s="13">
        <v>40.630517023959648</v>
      </c>
      <c r="X20" s="14" t="str">
        <f t="shared" si="7"/>
        <v>3</v>
      </c>
      <c r="Y20" s="15">
        <v>36</v>
      </c>
      <c r="Z20" s="14" t="str">
        <f t="shared" si="8"/>
        <v>0</v>
      </c>
      <c r="AA20" s="15">
        <v>7</v>
      </c>
      <c r="AB20" s="14" t="str">
        <f t="shared" si="9"/>
        <v>0</v>
      </c>
      <c r="AC20" s="17">
        <f t="shared" si="10"/>
        <v>30</v>
      </c>
      <c r="AD20" s="19">
        <v>11</v>
      </c>
      <c r="AE20" s="17">
        <f t="shared" si="11"/>
        <v>28</v>
      </c>
      <c r="AF20" s="19">
        <v>3</v>
      </c>
      <c r="AG20" s="17">
        <f t="shared" si="12"/>
        <v>58</v>
      </c>
      <c r="AH20" s="20">
        <v>13</v>
      </c>
    </row>
    <row r="21" spans="1:34" ht="43.5" customHeight="1" x14ac:dyDescent="0.35">
      <c r="A21" s="4">
        <v>14</v>
      </c>
      <c r="B21" s="10" t="s">
        <v>17</v>
      </c>
      <c r="C21" s="13">
        <v>1.4830000000000001</v>
      </c>
      <c r="D21" s="14" t="str">
        <f t="shared" si="1"/>
        <v>10</v>
      </c>
      <c r="E21" s="15" t="s">
        <v>42</v>
      </c>
      <c r="F21" s="14" t="str">
        <f t="shared" si="2"/>
        <v>10</v>
      </c>
      <c r="G21" s="15">
        <v>0</v>
      </c>
      <c r="H21" s="14" t="str">
        <f t="shared" si="3"/>
        <v>0</v>
      </c>
      <c r="I21" s="13">
        <v>19</v>
      </c>
      <c r="J21" s="14">
        <v>7</v>
      </c>
      <c r="K21" s="13">
        <v>33</v>
      </c>
      <c r="L21" s="14" t="str">
        <f t="shared" si="0"/>
        <v>0</v>
      </c>
      <c r="M21" s="13">
        <v>98</v>
      </c>
      <c r="N21" s="14">
        <v>5</v>
      </c>
      <c r="O21" s="13">
        <v>82.35</v>
      </c>
      <c r="P21" s="14" t="str">
        <f t="shared" si="4"/>
        <v>5</v>
      </c>
      <c r="Q21" s="13">
        <v>80</v>
      </c>
      <c r="R21" s="14">
        <v>5</v>
      </c>
      <c r="S21" s="13">
        <v>0.13</v>
      </c>
      <c r="T21" s="14" t="str">
        <f t="shared" si="6"/>
        <v>10</v>
      </c>
      <c r="U21" s="13">
        <v>21.27</v>
      </c>
      <c r="V21" s="14">
        <v>10</v>
      </c>
      <c r="W21" s="13">
        <v>84.239130434782609</v>
      </c>
      <c r="X21" s="14" t="str">
        <f t="shared" si="7"/>
        <v>5</v>
      </c>
      <c r="Y21" s="15">
        <v>18</v>
      </c>
      <c r="Z21" s="14" t="str">
        <f t="shared" si="8"/>
        <v>0</v>
      </c>
      <c r="AA21" s="15">
        <v>4</v>
      </c>
      <c r="AB21" s="14" t="str">
        <f t="shared" si="9"/>
        <v>0</v>
      </c>
      <c r="AC21" s="17">
        <f t="shared" si="10"/>
        <v>32</v>
      </c>
      <c r="AD21" s="19">
        <v>10</v>
      </c>
      <c r="AE21" s="17">
        <f t="shared" si="11"/>
        <v>35</v>
      </c>
      <c r="AF21" s="19">
        <v>1</v>
      </c>
      <c r="AG21" s="17">
        <f t="shared" si="12"/>
        <v>67</v>
      </c>
      <c r="AH21" s="20">
        <v>8</v>
      </c>
    </row>
    <row r="22" spans="1:34" ht="43.5" customHeight="1" x14ac:dyDescent="0.35">
      <c r="A22" s="4">
        <v>15</v>
      </c>
      <c r="B22" s="11" t="s">
        <v>18</v>
      </c>
      <c r="C22" s="13">
        <v>0.5</v>
      </c>
      <c r="D22" s="14" t="str">
        <f t="shared" si="1"/>
        <v>10</v>
      </c>
      <c r="E22" s="15" t="s">
        <v>42</v>
      </c>
      <c r="F22" s="14" t="str">
        <f t="shared" si="2"/>
        <v>10</v>
      </c>
      <c r="G22" s="15">
        <v>0</v>
      </c>
      <c r="H22" s="14" t="str">
        <f t="shared" si="3"/>
        <v>0</v>
      </c>
      <c r="I22" s="13">
        <v>6</v>
      </c>
      <c r="J22" s="14">
        <v>5</v>
      </c>
      <c r="K22" s="13">
        <v>76</v>
      </c>
      <c r="L22" s="14" t="str">
        <f t="shared" si="0"/>
        <v>0</v>
      </c>
      <c r="M22" s="13">
        <v>100</v>
      </c>
      <c r="N22" s="14" t="str">
        <f t="shared" si="13"/>
        <v>10</v>
      </c>
      <c r="O22" s="13">
        <v>68.84</v>
      </c>
      <c r="P22" s="14" t="str">
        <f t="shared" si="4"/>
        <v>5</v>
      </c>
      <c r="Q22" s="13">
        <v>31.67</v>
      </c>
      <c r="R22" s="14" t="str">
        <f t="shared" si="5"/>
        <v>0</v>
      </c>
      <c r="S22" s="13">
        <v>0.14000000000000001</v>
      </c>
      <c r="T22" s="14" t="str">
        <f t="shared" si="6"/>
        <v>10</v>
      </c>
      <c r="U22" s="13">
        <v>31.74</v>
      </c>
      <c r="V22" s="14">
        <v>0</v>
      </c>
      <c r="W22" s="13">
        <v>84.196384953590623</v>
      </c>
      <c r="X22" s="14" t="str">
        <f t="shared" si="7"/>
        <v>5</v>
      </c>
      <c r="Y22" s="15">
        <v>93</v>
      </c>
      <c r="Z22" s="14" t="str">
        <f t="shared" si="8"/>
        <v>5</v>
      </c>
      <c r="AA22" s="15">
        <v>14</v>
      </c>
      <c r="AB22" s="14" t="str">
        <f t="shared" si="9"/>
        <v>3</v>
      </c>
      <c r="AC22" s="17">
        <f t="shared" si="10"/>
        <v>43</v>
      </c>
      <c r="AD22" s="19">
        <v>5</v>
      </c>
      <c r="AE22" s="17">
        <f t="shared" si="11"/>
        <v>20</v>
      </c>
      <c r="AF22" s="19">
        <v>6</v>
      </c>
      <c r="AG22" s="17">
        <f t="shared" si="12"/>
        <v>63</v>
      </c>
      <c r="AH22" s="20">
        <v>10</v>
      </c>
    </row>
    <row r="23" spans="1:34" ht="43.5" customHeight="1" x14ac:dyDescent="0.35">
      <c r="A23" s="4">
        <v>16</v>
      </c>
      <c r="B23" s="10" t="s">
        <v>19</v>
      </c>
      <c r="C23" s="13">
        <v>0.27700000000000002</v>
      </c>
      <c r="D23" s="14" t="str">
        <f t="shared" si="1"/>
        <v>10</v>
      </c>
      <c r="E23" s="15" t="s">
        <v>42</v>
      </c>
      <c r="F23" s="14" t="str">
        <f t="shared" si="2"/>
        <v>10</v>
      </c>
      <c r="G23" s="15">
        <v>0</v>
      </c>
      <c r="H23" s="14" t="str">
        <f t="shared" si="3"/>
        <v>0</v>
      </c>
      <c r="I23" s="13">
        <v>0</v>
      </c>
      <c r="J23" s="14" t="str">
        <f t="shared" si="14"/>
        <v>0</v>
      </c>
      <c r="K23" s="13">
        <v>62</v>
      </c>
      <c r="L23" s="14" t="str">
        <f t="shared" si="0"/>
        <v>0</v>
      </c>
      <c r="M23" s="13">
        <v>98</v>
      </c>
      <c r="N23" s="14">
        <v>5</v>
      </c>
      <c r="O23" s="13">
        <v>70.72</v>
      </c>
      <c r="P23" s="14" t="str">
        <f t="shared" si="4"/>
        <v>5</v>
      </c>
      <c r="Q23" s="13">
        <v>26.94</v>
      </c>
      <c r="R23" s="14" t="str">
        <f t="shared" si="5"/>
        <v>0</v>
      </c>
      <c r="S23" s="13">
        <v>0.16</v>
      </c>
      <c r="T23" s="14">
        <v>5</v>
      </c>
      <c r="U23" s="13">
        <v>22.01</v>
      </c>
      <c r="V23" s="14">
        <v>10</v>
      </c>
      <c r="W23" s="13">
        <v>14.137843978793235</v>
      </c>
      <c r="X23" s="14" t="str">
        <f t="shared" si="7"/>
        <v>0</v>
      </c>
      <c r="Y23" s="15">
        <v>30</v>
      </c>
      <c r="Z23" s="14" t="str">
        <f t="shared" si="8"/>
        <v>0</v>
      </c>
      <c r="AA23" s="15">
        <v>18</v>
      </c>
      <c r="AB23" s="14" t="str">
        <f t="shared" si="9"/>
        <v>3</v>
      </c>
      <c r="AC23" s="17">
        <f t="shared" si="10"/>
        <v>28</v>
      </c>
      <c r="AD23" s="19">
        <v>12</v>
      </c>
      <c r="AE23" s="17">
        <f t="shared" si="11"/>
        <v>20</v>
      </c>
      <c r="AF23" s="19">
        <v>6</v>
      </c>
      <c r="AG23" s="17">
        <f t="shared" si="12"/>
        <v>48</v>
      </c>
      <c r="AH23" s="20">
        <v>14</v>
      </c>
    </row>
    <row r="24" spans="1:34" ht="43.5" customHeight="1" x14ac:dyDescent="0.35">
      <c r="A24" s="4">
        <v>17</v>
      </c>
      <c r="B24" s="10" t="s">
        <v>20</v>
      </c>
      <c r="C24" s="13">
        <v>1.3813</v>
      </c>
      <c r="D24" s="14" t="str">
        <f t="shared" si="1"/>
        <v>10</v>
      </c>
      <c r="E24" s="15" t="s">
        <v>42</v>
      </c>
      <c r="F24" s="14" t="str">
        <f t="shared" si="2"/>
        <v>10</v>
      </c>
      <c r="G24" s="15">
        <v>0</v>
      </c>
      <c r="H24" s="14" t="str">
        <f t="shared" si="3"/>
        <v>0</v>
      </c>
      <c r="I24" s="13">
        <v>1</v>
      </c>
      <c r="J24" s="14">
        <v>5</v>
      </c>
      <c r="K24" s="13">
        <v>87</v>
      </c>
      <c r="L24" s="14">
        <v>3</v>
      </c>
      <c r="M24" s="13">
        <v>100</v>
      </c>
      <c r="N24" s="14" t="str">
        <f t="shared" si="13"/>
        <v>10</v>
      </c>
      <c r="O24" s="13">
        <v>96.6</v>
      </c>
      <c r="P24" s="14" t="str">
        <f t="shared" si="4"/>
        <v>10</v>
      </c>
      <c r="Q24" s="13">
        <v>87.75</v>
      </c>
      <c r="R24" s="14">
        <v>5</v>
      </c>
      <c r="S24" s="13">
        <v>0.17</v>
      </c>
      <c r="T24" s="14">
        <v>5</v>
      </c>
      <c r="U24" s="13">
        <v>20.41</v>
      </c>
      <c r="V24" s="14">
        <v>10</v>
      </c>
      <c r="W24" s="13">
        <v>81.391712275215014</v>
      </c>
      <c r="X24" s="14" t="str">
        <f t="shared" si="7"/>
        <v>5</v>
      </c>
      <c r="Y24" s="15">
        <v>99</v>
      </c>
      <c r="Z24" s="14" t="str">
        <f t="shared" si="8"/>
        <v>5</v>
      </c>
      <c r="AA24" s="15">
        <v>2</v>
      </c>
      <c r="AB24" s="14" t="str">
        <f t="shared" si="9"/>
        <v>0</v>
      </c>
      <c r="AC24" s="17">
        <f t="shared" si="10"/>
        <v>43</v>
      </c>
      <c r="AD24" s="19">
        <v>5</v>
      </c>
      <c r="AE24" s="17">
        <f t="shared" si="11"/>
        <v>35</v>
      </c>
      <c r="AF24" s="19">
        <v>1</v>
      </c>
      <c r="AG24" s="17">
        <f t="shared" si="12"/>
        <v>78</v>
      </c>
      <c r="AH24" s="20">
        <v>2</v>
      </c>
    </row>
    <row r="25" spans="1:34" ht="42" customHeight="1" x14ac:dyDescent="0.35">
      <c r="A25" s="4">
        <v>18</v>
      </c>
      <c r="B25" s="11" t="s">
        <v>21</v>
      </c>
      <c r="C25" s="13">
        <v>0.64800000000000002</v>
      </c>
      <c r="D25" s="14" t="str">
        <f t="shared" si="1"/>
        <v>10</v>
      </c>
      <c r="E25" s="15" t="s">
        <v>42</v>
      </c>
      <c r="F25" s="14" t="str">
        <f t="shared" si="2"/>
        <v>10</v>
      </c>
      <c r="G25" s="15">
        <v>2</v>
      </c>
      <c r="H25" s="14">
        <v>1</v>
      </c>
      <c r="I25" s="13">
        <v>7</v>
      </c>
      <c r="J25" s="14">
        <v>5</v>
      </c>
      <c r="K25" s="13">
        <v>46</v>
      </c>
      <c r="L25" s="14" t="str">
        <f t="shared" si="0"/>
        <v>0</v>
      </c>
      <c r="M25" s="13">
        <v>100</v>
      </c>
      <c r="N25" s="14" t="str">
        <f t="shared" si="13"/>
        <v>10</v>
      </c>
      <c r="O25" s="13">
        <v>80.05</v>
      </c>
      <c r="P25" s="14" t="str">
        <f t="shared" si="4"/>
        <v>5</v>
      </c>
      <c r="Q25" s="13">
        <v>73.97</v>
      </c>
      <c r="R25" s="14">
        <v>5</v>
      </c>
      <c r="S25" s="13">
        <v>0.19</v>
      </c>
      <c r="T25" s="14">
        <v>5</v>
      </c>
      <c r="U25" s="13">
        <v>15.42</v>
      </c>
      <c r="V25" s="14">
        <v>10</v>
      </c>
      <c r="W25" s="13">
        <v>90.158820192853099</v>
      </c>
      <c r="X25" s="14" t="str">
        <f t="shared" si="7"/>
        <v>5</v>
      </c>
      <c r="Y25" s="15">
        <v>150</v>
      </c>
      <c r="Z25" s="14" t="str">
        <f t="shared" si="8"/>
        <v>10</v>
      </c>
      <c r="AA25" s="15">
        <v>104</v>
      </c>
      <c r="AB25" s="14">
        <v>5</v>
      </c>
      <c r="AC25" s="17">
        <f t="shared" si="10"/>
        <v>51</v>
      </c>
      <c r="AD25" s="19">
        <v>1</v>
      </c>
      <c r="AE25" s="17">
        <f t="shared" si="11"/>
        <v>30</v>
      </c>
      <c r="AF25" s="19">
        <v>2</v>
      </c>
      <c r="AG25" s="17">
        <f t="shared" si="12"/>
        <v>81</v>
      </c>
      <c r="AH25" s="20">
        <v>1</v>
      </c>
    </row>
    <row r="27" spans="1:34" hidden="1" x14ac:dyDescent="0.25"/>
    <row r="28" spans="1:34" hidden="1" x14ac:dyDescent="0.25"/>
    <row r="29" spans="1:34" hidden="1" x14ac:dyDescent="0.25"/>
    <row r="30" spans="1:34" hidden="1" x14ac:dyDescent="0.25"/>
    <row r="31" spans="1:34" hidden="1" x14ac:dyDescent="0.25"/>
    <row r="32" spans="1:3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t="12" customHeight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91" ht="8.25" customHeight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</sheetData>
  <mergeCells count="35">
    <mergeCell ref="AE2:AH2"/>
    <mergeCell ref="O6:P6"/>
    <mergeCell ref="Q6:R6"/>
    <mergeCell ref="S6:T6"/>
    <mergeCell ref="U6:V6"/>
    <mergeCell ref="AC5:AC6"/>
    <mergeCell ref="W6:X6"/>
    <mergeCell ref="Y6:Z6"/>
    <mergeCell ref="AA6:AB6"/>
    <mergeCell ref="A4:AH4"/>
    <mergeCell ref="A5:A6"/>
    <mergeCell ref="B5:B6"/>
    <mergeCell ref="AG5:AG6"/>
    <mergeCell ref="AH5:AH6"/>
    <mergeCell ref="C6:D6"/>
    <mergeCell ref="E6:F6"/>
    <mergeCell ref="G6:H6"/>
    <mergeCell ref="I6:J6"/>
    <mergeCell ref="K6:L6"/>
    <mergeCell ref="AE5:AE6"/>
    <mergeCell ref="M6:N6"/>
    <mergeCell ref="AK10:AS14"/>
    <mergeCell ref="C7:D7"/>
    <mergeCell ref="E7:F7"/>
    <mergeCell ref="G7:H7"/>
    <mergeCell ref="I7:J7"/>
    <mergeCell ref="K7:L7"/>
    <mergeCell ref="Y7:Z7"/>
    <mergeCell ref="AA7:AB7"/>
    <mergeCell ref="M7:N7"/>
    <mergeCell ref="W7:X7"/>
    <mergeCell ref="O7:P7"/>
    <mergeCell ref="Q7:R7"/>
    <mergeCell ref="S7:T7"/>
    <mergeCell ref="U7:V7"/>
  </mergeCells>
  <pageMargins left="0.23622047244094491" right="0.23622047244094491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+</vt:lpstr>
      <vt:lpstr>'СВОД 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2021-05-26T09:04:20Z</cp:lastPrinted>
  <dcterms:created xsi:type="dcterms:W3CDTF">2018-05-08T08:41:01Z</dcterms:created>
  <dcterms:modified xsi:type="dcterms:W3CDTF">2021-05-27T10:54:21Z</dcterms:modified>
</cp:coreProperties>
</file>